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Задачи EVM" state="visible" r:id="rId4"/>
    <sheet sheetId="2" name="Сводка" state="visible" r:id="rId5"/>
    <sheet sheetId="3" name="Инструкция" state="visible" r:id="rId6"/>
  </sheets>
  <calcPr calcId="171027"/>
</workbook>
</file>

<file path=xl/sharedStrings.xml><?xml version="1.0" encoding="utf-8"?>
<sst xmlns="http://schemas.openxmlformats.org/spreadsheetml/2006/main" count="89" uniqueCount="75">
  <si>
    <t>ТАБЛИЦА ОСВОЕННОГО ОБЪЁМА (EVM) · evanalysis.pro</t>
  </si>
  <si>
    <t>Дата отчёта →</t>
  </si>
  <si>
    <t>← Введите дату отчётного среза. PV рассчитывается автоматически по плановым датам.</t>
  </si>
  <si>
    <t>№</t>
  </si>
  <si>
    <t>Задача / WBS-элемент</t>
  </si>
  <si>
    <t>Ур.</t>
  </si>
  <si>
    <t>BAC, ₽</t>
  </si>
  <si>
    <t>Нач.план</t>
  </si>
  <si>
    <t>Кон.план</t>
  </si>
  <si>
    <t>% вып.</t>
  </si>
  <si>
    <t>AC, ₽</t>
  </si>
  <si>
    <t>EV, ₽</t>
  </si>
  <si>
    <t>PV, ₽</t>
  </si>
  <si>
    <t>CV, ₽</t>
  </si>
  <si>
    <t>SV, ₽</t>
  </si>
  <si>
    <t>CPI</t>
  </si>
  <si>
    <t>SPI</t>
  </si>
  <si>
    <t>EAC, ₽</t>
  </si>
  <si>
    <t>ПРОЕКТ: Строительство склада</t>
  </si>
  <si>
    <t xml:space="preserve">  Проектирование</t>
  </si>
  <si>
    <t xml:space="preserve">  Земляные работы</t>
  </si>
  <si>
    <t xml:space="preserve">  Фундамент</t>
  </si>
  <si>
    <t xml:space="preserve">    Разметка и опалубка</t>
  </si>
  <si>
    <t xml:space="preserve">    Армирование</t>
  </si>
  <si>
    <t xml:space="preserve">    Бетонирование</t>
  </si>
  <si>
    <t xml:space="preserve">  Каркас и кровля</t>
  </si>
  <si>
    <t xml:space="preserve">  Инженерные сети</t>
  </si>
  <si>
    <t xml:space="preserve">  Отделка и сдача</t>
  </si>
  <si>
    <t>ЛЕГЕНДА:  Синие ячейки = ввод данных (% вып. и AC).  EV = BAC × % вып.  |  PV = линейная интерполяция по плановым датам и D2.  |  CV &gt; 0 = в бюджете, &lt; 0 = перерасход.  |  CPI &gt; 1 = эффективно, &lt; 1 = перерасход.  |  EAC = прогноз итоговых затрат (BAC / CPI)</t>
  </si>
  <si>
    <t>ДАТА ОТЧЁТА</t>
  </si>
  <si>
    <t>Дата отчётного среза</t>
  </si>
  <si>
    <t>='Задачи EVM'!D2</t>
  </si>
  <si>
    <t/>
  </si>
  <si>
    <t>ПОКАЗАТЕЛИ ПРОЕКТА (Задача №1)</t>
  </si>
  <si>
    <t>BAC — Бюджет по завершении, ₽</t>
  </si>
  <si>
    <t>EV — Освоенный объём, ₽</t>
  </si>
  <si>
    <t>AC — Фактические затраты, ₽</t>
  </si>
  <si>
    <t>PV — Плановый объём к дате, ₽</t>
  </si>
  <si>
    <t>CV — Отклонение по стоимости, ₽</t>
  </si>
  <si>
    <t>SV — Отклонение по срокам, ₽</t>
  </si>
  <si>
    <t>CPI — Индекс выполнения стоимости</t>
  </si>
  <si>
    <t>SPI — Индекс выполнения сроков</t>
  </si>
  <si>
    <t>EAC — Прогноз итоговых затрат, ₽</t>
  </si>
  <si>
    <t>ИСТОЧНИКИ И ССЫЛКИ</t>
  </si>
  <si>
    <t>evanalysis.pro/insights/metod-osvoennogo-obyoma-za-10-minut</t>
  </si>
  <si>
    <t>evanalysis.pro/test-drive</t>
  </si>
  <si>
    <t>КАК ПОЛЬЗОВАТЬСЯ ТАБЛИЦЕЙ ОСВОЕННОГО ОБЪЁМА (EVM)</t>
  </si>
  <si>
    <t>1. НАЧАЛО РАБОТЫ</t>
  </si>
  <si>
    <t xml:space="preserve">   • Перейдите на лист «Задачи EVM»</t>
  </si>
  <si>
    <t xml:space="preserve">   • В ячейке D2 введите дату отчётного среза (например, 01.09.2026)</t>
  </si>
  <si>
    <t xml:space="preserve">   • PV для каждой задачи пересчитается автоматически по плановым датам</t>
  </si>
  <si>
    <t>2. ВВОД ДАННЫХ (только синие ячейки)</t>
  </si>
  <si>
    <t xml:space="preserve">   • Колонка G (% вып.) — введите фактический % выполнения задачи от 0 до 1</t>
  </si>
  <si>
    <t xml:space="preserve">     Пример: 0.75 = 75% выполнено</t>
  </si>
  <si>
    <t xml:space="preserve">   • Колонка H (AC, ₽) — введите фактические затраты по задаче на дату отчёта</t>
  </si>
  <si>
    <t>3. АВТОМАТИЧЕСКИЕ РАСЧЁТЫ (не изменять)</t>
  </si>
  <si>
    <t xml:space="preserve">   • EV = BAC × % вып. — освоенный объём (стоимость сделанного в ценах плана)</t>
  </si>
  <si>
    <t xml:space="preserve">   • PV = BAC × доля прошедшего плананового периода — плановый объём к дате</t>
  </si>
  <si>
    <t xml:space="preserve">   • CV = EV – AC — отклонение по стоимости (+ = экономия, – = перерасход)</t>
  </si>
  <si>
    <t xml:space="preserve">   • SV = EV – PV — отклонение по срокам (+ = опережение, – = отставание)</t>
  </si>
  <si>
    <t xml:space="preserve">   • CPI = EV / AC — индекс выполнения стоимости (&gt;1 = эффективно)</t>
  </si>
  <si>
    <t xml:space="preserve">   • SPI = EV / PV — индекс выполнения сроков (&gt;1 = опережение)</t>
  </si>
  <si>
    <t xml:space="preserve">   • EAC = BAC / CPI — прогноз итоговых затрат при текущей эффективности</t>
  </si>
  <si>
    <t>4. ОГРАНИЧЕНИЯ EXCEL (почему переходят на специализированные системы)</t>
  </si>
  <si>
    <t xml:space="preserve">   ⚠ Иерархия WBS: при вставке/удалении строк формулы суммирования родительских задач</t>
  </si>
  <si>
    <t xml:space="preserve">     могут не обновиться. Проверяйте диапазоны вручную.</t>
  </si>
  <si>
    <t xml:space="preserve">   ⚠ Версионность: нет контроля версий — файлы множатся ("склад_EVM_v3_FINAL2.xlsx").</t>
  </si>
  <si>
    <t xml:space="preserve">     Непонятно, чья версия актуальна.</t>
  </si>
  <si>
    <t xml:space="preserve">   ⚠ Фактические затраты: Excel не знает о реальных платёжках и счетах.</t>
  </si>
  <si>
    <t xml:space="preserve">     AC вводится вручную — ошибки неизбежны.</t>
  </si>
  <si>
    <t xml:space="preserve">   ⚠ Коллаборация: только один пользователь за раз; SharePoint нарушает формулы.</t>
  </si>
  <si>
    <t>5. СЛЕДУЮЩИЙ ШАГ — ИМПОРТ В EVANALYSIS</t>
  </si>
  <si>
    <t xml:space="preserve">   Этот шаблон совместим с импортом evanalysis.pro.</t>
  </si>
  <si>
    <t xml:space="preserve">   Откройте https://evanalysis.pro/test-drive и загрузите файл.</t>
  </si>
  <si>
    <t xml:space="preserve">   Система автоматически построит S-кривую, посчитает EAC и настроит алерты.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</si>
</sst>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.mm.yyyy"/>
    <numFmt numFmtId="165" formatCode="dd.mm.yy"/>
    <numFmt numFmtId="166" formatCode="+#,##0;-#,##0;0"/>
  </numFmts>
  <fonts count="16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color rgb="FF374151"/>
      <sz val="10"/>
    </font>
    <font>
      <b/>
      <color rgb="FF92400E"/>
      <sz val="10"/>
    </font>
    <font>
      <i/>
      <color rgb="FF9CA3AF"/>
      <sz val="9"/>
    </font>
    <font>
      <b/>
      <color rgb="FFFFFFFF"/>
      <sz val="9"/>
    </font>
    <font>
      <b/>
      <color rgb="FF111827"/>
      <sz val="9"/>
    </font>
    <font>
      <color rgb="FF111827"/>
      <sz val="9"/>
    </font>
    <font>
      <i/>
      <color rgb="FF9CA3AF"/>
      <sz val="8"/>
    </font>
    <font>
      <b/>
      <color rgb="FFFFFFFF"/>
      <sz val="10"/>
    </font>
    <font>
      <color rgb="FF374151"/>
      <sz val="9"/>
    </font>
    <font>
      <b/>
      <sz val="10"/>
    </font>
    <font>
      <u/>
      <color rgb="FF1D4ED8"/>
      <sz val="9"/>
    </font>
    <font>
      <b/>
      <color rgb="FF0A1F44"/>
      <sz val="12"/>
    </font>
    <font>
      <b/>
      <color rgb="FF1B3460"/>
      <sz val="10"/>
    </font>
    <font>
      <i/>
      <color rgb="FF92400E"/>
      <sz val="9"/>
    </font>
  </fonts>
  <fills count="9">
    <fill>
      <patternFill patternType="none"/>
    </fill>
    <fill>
      <patternFill patternType="gray125"/>
    </fill>
    <fill>
      <patternFill patternType="solid">
        <fgColor rgb="FF0A1F44"/>
      </patternFill>
    </fill>
    <fill>
      <patternFill patternType="solid">
        <fgColor rgb="FFFFF9E6"/>
      </patternFill>
    </fill>
    <fill>
      <patternFill patternType="solid">
        <fgColor rgb="FF1B3460"/>
      </patternFill>
    </fill>
    <fill>
      <patternFill patternType="solid">
        <fgColor rgb="FFE8F0FD"/>
      </patternFill>
    </fill>
    <fill>
      <patternFill patternType="solid">
        <fgColor rgb="FFE5EAF5"/>
      </patternFill>
    </fill>
    <fill>
      <patternFill patternType="solid">
        <fgColor rgb="FFF3F4F6"/>
      </patternFill>
    </fill>
    <fill>
      <patternFill patternType="solid">
        <fgColor rgb="FFFDE8E8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C9A84C"/>
      </bottom>
      <diagonal/>
    </border>
    <border>
      <left/>
      <right/>
      <top/>
      <bottom style="hair">
        <color rgb="FFD1D5DB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/>
    </xf>
    <xf numFmtId="3" fontId="5" fillId="2" borderId="2" xfId="0" applyNumberFormat="1" applyFont="1" applyFill="1" applyBorder="1" applyAlignment="1">
      <alignment horizontal="right" vertical="center"/>
    </xf>
    <xf numFmtId="165" fontId="5" fillId="2" borderId="2" xfId="0" applyNumberFormat="1" applyFont="1" applyFill="1" applyBorder="1" applyAlignment="1">
      <alignment horizontal="right" vertical="center"/>
    </xf>
    <xf numFmtId="9" fontId="5" fillId="5" borderId="2" xfId="0" applyNumberFormat="1" applyFont="1" applyFill="1" applyBorder="1" applyAlignment="1">
      <alignment horizontal="right" vertical="center"/>
    </xf>
    <xf numFmtId="3" fontId="5" fillId="5" borderId="2" xfId="0" applyNumberFormat="1" applyFont="1" applyFill="1" applyBorder="1" applyAlignment="1">
      <alignment horizontal="right" vertical="center"/>
    </xf>
    <xf numFmtId="2" fontId="5" fillId="2" borderId="2" xfId="0" applyNumberFormat="1" applyFont="1" applyFill="1" applyBorder="1" applyAlignment="1">
      <alignment horizontal="right" vertical="center"/>
    </xf>
    <xf numFmtId="0" fontId="6" fillId="6" borderId="2" xfId="0" applyFont="1" applyFill="1" applyBorder="1" applyAlignment="1">
      <alignment horizontal="left" vertical="center"/>
    </xf>
    <xf numFmtId="3" fontId="6" fillId="6" borderId="2" xfId="0" applyNumberFormat="1" applyFont="1" applyFill="1" applyBorder="1" applyAlignment="1">
      <alignment horizontal="right" vertical="center"/>
    </xf>
    <xf numFmtId="165" fontId="6" fillId="6" borderId="2" xfId="0" applyNumberFormat="1" applyFont="1" applyFill="1" applyBorder="1" applyAlignment="1">
      <alignment horizontal="right" vertical="center"/>
    </xf>
    <xf numFmtId="9" fontId="6" fillId="5" borderId="2" xfId="0" applyNumberFormat="1" applyFont="1" applyFill="1" applyBorder="1" applyAlignment="1">
      <alignment horizontal="right" vertical="center"/>
    </xf>
    <xf numFmtId="3" fontId="6" fillId="5" borderId="2" xfId="0" applyNumberFormat="1" applyFont="1" applyFill="1" applyBorder="1" applyAlignment="1">
      <alignment horizontal="right" vertical="center"/>
    </xf>
    <xf numFmtId="2" fontId="6" fillId="6" borderId="2" xfId="0" applyNumberFormat="1" applyFont="1" applyFill="1" applyBorder="1" applyAlignment="1">
      <alignment horizontal="right" vertical="center"/>
    </xf>
    <xf numFmtId="0" fontId="7" fillId="7" borderId="2" xfId="0" applyFont="1" applyFill="1" applyBorder="1" applyAlignment="1">
      <alignment horizontal="left" vertical="center"/>
    </xf>
    <xf numFmtId="3" fontId="7" fillId="7" borderId="2" xfId="0" applyNumberFormat="1" applyFont="1" applyFill="1" applyBorder="1" applyAlignment="1">
      <alignment horizontal="right" vertical="center"/>
    </xf>
    <xf numFmtId="165" fontId="7" fillId="7" borderId="2" xfId="0" applyNumberFormat="1" applyFont="1" applyFill="1" applyBorder="1" applyAlignment="1">
      <alignment horizontal="right" vertical="center"/>
    </xf>
    <xf numFmtId="9" fontId="7" fillId="5" borderId="2" xfId="0" applyNumberFormat="1" applyFont="1" applyFill="1" applyBorder="1" applyAlignment="1">
      <alignment horizontal="right" vertical="center"/>
    </xf>
    <xf numFmtId="3" fontId="7" fillId="5" borderId="2" xfId="0" applyNumberFormat="1" applyFont="1" applyFill="1" applyBorder="1" applyAlignment="1">
      <alignment horizontal="right" vertical="center"/>
    </xf>
    <xf numFmtId="2" fontId="7" fillId="7" borderId="2" xfId="0" applyNumberFormat="1" applyFont="1" applyFill="1" applyBorder="1" applyAlignment="1">
      <alignment horizontal="right" vertical="center"/>
    </xf>
    <xf numFmtId="0" fontId="8" fillId="0" borderId="0" xfId="0" applyFont="1"/>
    <xf numFmtId="0" fontId="9" fillId="4" borderId="0" xfId="0" applyFont="1" applyFill="1"/>
    <xf numFmtId="164" fontId="3" fillId="3" borderId="0" xfId="0" applyNumberFormat="1" applyFont="1" applyFill="1"/>
    <xf numFmtId="0" fontId="10" fillId="7" borderId="0" xfId="0" applyFont="1" applyFill="1"/>
    <xf numFmtId="3" fontId="11" fillId="7" borderId="0" xfId="0" applyNumberFormat="1" applyFont="1" applyFill="1" applyAlignment="1">
      <alignment horizontal="right"/>
    </xf>
    <xf numFmtId="0" fontId="10" fillId="8" borderId="0" xfId="0" applyFont="1" applyFill="1"/>
    <xf numFmtId="166" fontId="11" fillId="8" borderId="0" xfId="0" applyNumberFormat="1" applyFont="1" applyFill="1" applyAlignment="1">
      <alignment horizontal="right"/>
    </xf>
    <xf numFmtId="166" fontId="11" fillId="7" borderId="0" xfId="0" applyNumberFormat="1" applyFont="1" applyFill="1" applyAlignment="1">
      <alignment horizontal="right"/>
    </xf>
    <xf numFmtId="2" fontId="11" fillId="7" borderId="0" xfId="0" applyNumberFormat="1" applyFont="1" applyFill="1" applyAlignment="1">
      <alignment horizontal="right"/>
    </xf>
    <xf numFmtId="0" fontId="12" fillId="0" borderId="0" xfId="0" applyFont="1"/>
    <xf numFmtId="0" fontId="13" fillId="0" borderId="0" xfId="0" applyFont="1"/>
    <xf numFmtId="0" fontId="10" fillId="0" borderId="0" xfId="0" applyFont="1"/>
    <xf numFmtId="0" fontId="14" fillId="0" borderId="0" xfId="0" applyFont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evanalysis.pro/insights/metod-osvoennogo-obyoma-za-10-minut" TargetMode="External"/><Relationship Id="rId2" Type="http://schemas.openxmlformats.org/officeDocument/2006/relationships/hyperlink" Target="https://evanalysis.pro/test-dr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pane xSplit="2" ySplit="3" topLeftCell="C4" activePane="bottomRight" state="frozen"/>
      <selection pane="bottomRight"/>
    </sheetView>
  </sheetViews>
  <sheetFormatPr defaultRowHeight="15" outlineLevelRow="0" outlineLevelCol="0" x14ac:dyDescent="55"/>
  <cols>
    <col min="1" max="1" width="5" customWidth="1"/>
    <col min="2" max="2" width="36" customWidth="1"/>
    <col min="3" max="3" width="8" customWidth="1"/>
    <col min="4" max="4" width="14" customWidth="1"/>
    <col min="5" max="6" width="13" customWidth="1"/>
    <col min="7" max="7" width="10" customWidth="1"/>
    <col min="8" max="10" width="14" customWidth="1"/>
    <col min="11" max="12" width="12" customWidth="1"/>
    <col min="13" max="14" width="8" customWidth="1"/>
    <col min="15" max="15" width="14" customWidth="1"/>
  </cols>
  <sheetData>
    <row r="1" ht="28" customHeight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2" customHeight="1" spans="1:15" x14ac:dyDescent="0.25">
      <c r="A2" s="2" t="s">
        <v>1</v>
      </c>
      <c r="B2" s="2"/>
      <c r="C2" s="2"/>
      <c r="D2" s="3">
        <v>46266</v>
      </c>
      <c r="E2" s="4" t="s">
        <v>2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ht="24" customHeight="1" spans="1:15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</row>
    <row r="4" ht="20" customHeight="1" spans="1:15" x14ac:dyDescent="0.25">
      <c r="A4" s="6">
        <v>1</v>
      </c>
      <c r="B4" s="6" t="s">
        <v>18</v>
      </c>
      <c r="C4" s="6">
        <v>1</v>
      </c>
      <c r="D4" s="7">
        <v>8500000</v>
      </c>
      <c r="E4" s="8">
        <v>46082</v>
      </c>
      <c r="F4" s="8">
        <v>46387</v>
      </c>
      <c r="G4" s="9">
        <v>0.32</v>
      </c>
      <c r="H4" s="10">
        <v>2950000</v>
      </c>
      <c r="I4" s="7">
        <f>D4*G4</f>
      </c>
      <c r="J4" s="7">
        <f>D4*MIN(MAX(($D$2-E4)/(F4-E4),0),1)</f>
      </c>
      <c r="K4" s="7">
        <f>I4-H4</f>
      </c>
      <c r="L4" s="7">
        <f>I4-J4</f>
      </c>
      <c r="M4" s="11">
        <f>IF(H4=0,"—",I4/H4)</f>
      </c>
      <c r="N4" s="11">
        <f>IF(J4=0,"—",I4/J4)</f>
      </c>
      <c r="O4" s="7">
        <f>IF(H4=0,D4,D4/IF(H4=0,1,I4/H4))</f>
      </c>
    </row>
    <row r="5" ht="20" customHeight="1" spans="1:15" x14ac:dyDescent="0.25">
      <c r="A5" s="12">
        <v>2</v>
      </c>
      <c r="B5" s="12" t="s">
        <v>19</v>
      </c>
      <c r="C5" s="12">
        <v>2</v>
      </c>
      <c r="D5" s="13">
        <v>1200000</v>
      </c>
      <c r="E5" s="14">
        <v>46082</v>
      </c>
      <c r="F5" s="14">
        <v>46142</v>
      </c>
      <c r="G5" s="15">
        <v>1</v>
      </c>
      <c r="H5" s="16">
        <v>1280000</v>
      </c>
      <c r="I5" s="13">
        <f>D5*G5</f>
      </c>
      <c r="J5" s="13">
        <f>D5*MIN(MAX(($D$2-E5)/(F5-E5),0),1)</f>
      </c>
      <c r="K5" s="13">
        <f>I5-H5</f>
      </c>
      <c r="L5" s="13">
        <f>I5-J5</f>
      </c>
      <c r="M5" s="17">
        <f>IF(H5=0,"—",I5/H5)</f>
      </c>
      <c r="N5" s="17">
        <f>IF(J5=0,"—",I5/J5)</f>
      </c>
      <c r="O5" s="13">
        <f>IF(H5=0,D5,D5/IF(H5=0,1,I5/H5))</f>
      </c>
    </row>
    <row r="6" ht="20" customHeight="1" spans="1:15" x14ac:dyDescent="0.25">
      <c r="A6" s="12">
        <v>3</v>
      </c>
      <c r="B6" s="12" t="s">
        <v>20</v>
      </c>
      <c r="C6" s="12">
        <v>2</v>
      </c>
      <c r="D6" s="13">
        <v>650000</v>
      </c>
      <c r="E6" s="14">
        <v>46143</v>
      </c>
      <c r="F6" s="14">
        <v>46173</v>
      </c>
      <c r="G6" s="15">
        <v>1</v>
      </c>
      <c r="H6" s="16">
        <v>620000</v>
      </c>
      <c r="I6" s="13">
        <f>D6*G6</f>
      </c>
      <c r="J6" s="13">
        <f>D6*MIN(MAX(($D$2-E6)/(F6-E6),0),1)</f>
      </c>
      <c r="K6" s="13">
        <f>I6-H6</f>
      </c>
      <c r="L6" s="13">
        <f>I6-J6</f>
      </c>
      <c r="M6" s="17">
        <f>IF(H6=0,"—",I6/H6)</f>
      </c>
      <c r="N6" s="17">
        <f>IF(J6=0,"—",I6/J6)</f>
      </c>
      <c r="O6" s="13">
        <f>IF(H6=0,D6,D6/IF(H6=0,1,I6/H6))</f>
      </c>
    </row>
    <row r="7" ht="20" customHeight="1" spans="1:15" x14ac:dyDescent="0.25">
      <c r="A7" s="12">
        <v>4</v>
      </c>
      <c r="B7" s="12" t="s">
        <v>21</v>
      </c>
      <c r="C7" s="12">
        <v>2</v>
      </c>
      <c r="D7" s="13">
        <v>1850000</v>
      </c>
      <c r="E7" s="14">
        <v>46174</v>
      </c>
      <c r="F7" s="14">
        <v>46234</v>
      </c>
      <c r="G7" s="15">
        <v>0.75</v>
      </c>
      <c r="H7" s="16">
        <v>1450000</v>
      </c>
      <c r="I7" s="13">
        <f>D7*G7</f>
      </c>
      <c r="J7" s="13">
        <f>D7*MIN(MAX(($D$2-E7)/(F7-E7),0),1)</f>
      </c>
      <c r="K7" s="13">
        <f>I7-H7</f>
      </c>
      <c r="L7" s="13">
        <f>I7-J7</f>
      </c>
      <c r="M7" s="17">
        <f>IF(H7=0,"—",I7/H7)</f>
      </c>
      <c r="N7" s="17">
        <f>IF(J7=0,"—",I7/J7)</f>
      </c>
      <c r="O7" s="13">
        <f>IF(H7=0,D7,D7/IF(H7=0,1,I7/H7))</f>
      </c>
    </row>
    <row r="8" ht="20" customHeight="1" spans="1:15" x14ac:dyDescent="0.25">
      <c r="A8" s="18">
        <v>5</v>
      </c>
      <c r="B8" s="18" t="s">
        <v>22</v>
      </c>
      <c r="C8" s="18">
        <v>3</v>
      </c>
      <c r="D8" s="19">
        <v>350000</v>
      </c>
      <c r="E8" s="20">
        <v>46174</v>
      </c>
      <c r="F8" s="20">
        <v>46193</v>
      </c>
      <c r="G8" s="21">
        <v>1</v>
      </c>
      <c r="H8" s="22">
        <v>360000</v>
      </c>
      <c r="I8" s="19">
        <f>D8*G8</f>
      </c>
      <c r="J8" s="19">
        <f>D8*MIN(MAX(($D$2-E8)/(F8-E8),0),1)</f>
      </c>
      <c r="K8" s="19">
        <f>I8-H8</f>
      </c>
      <c r="L8" s="19">
        <f>I8-J8</f>
      </c>
      <c r="M8" s="23">
        <f>IF(H8=0,"—",I8/H8)</f>
      </c>
      <c r="N8" s="23">
        <f>IF(J8=0,"—",I8/J8)</f>
      </c>
      <c r="O8" s="19">
        <f>IF(H8=0,D8,D8/IF(H8=0,1,I8/H8))</f>
      </c>
    </row>
    <row r="9" ht="20" customHeight="1" spans="1:15" x14ac:dyDescent="0.25">
      <c r="A9" s="18">
        <v>6</v>
      </c>
      <c r="B9" s="18" t="s">
        <v>23</v>
      </c>
      <c r="C9" s="18">
        <v>3</v>
      </c>
      <c r="D9" s="19">
        <v>600000</v>
      </c>
      <c r="E9" s="20">
        <v>46194</v>
      </c>
      <c r="F9" s="20">
        <v>46213</v>
      </c>
      <c r="G9" s="21">
        <v>1</v>
      </c>
      <c r="H9" s="22">
        <v>590000</v>
      </c>
      <c r="I9" s="19">
        <f>D9*G9</f>
      </c>
      <c r="J9" s="19">
        <f>D9*MIN(MAX(($D$2-E9)/(F9-E9),0),1)</f>
      </c>
      <c r="K9" s="19">
        <f>I9-H9</f>
      </c>
      <c r="L9" s="19">
        <f>I9-J9</f>
      </c>
      <c r="M9" s="23">
        <f>IF(H9=0,"—",I9/H9)</f>
      </c>
      <c r="N9" s="23">
        <f>IF(J9=0,"—",I9/J9)</f>
      </c>
      <c r="O9" s="19">
        <f>IF(H9=0,D9,D9/IF(H9=0,1,I9/H9))</f>
      </c>
    </row>
    <row r="10" ht="20" customHeight="1" spans="1:15" x14ac:dyDescent="0.25">
      <c r="A10" s="18">
        <v>7</v>
      </c>
      <c r="B10" s="18" t="s">
        <v>24</v>
      </c>
      <c r="C10" s="18">
        <v>3</v>
      </c>
      <c r="D10" s="19">
        <v>900000</v>
      </c>
      <c r="E10" s="20">
        <v>46214</v>
      </c>
      <c r="F10" s="20">
        <v>46234</v>
      </c>
      <c r="G10" s="21">
        <v>0.4</v>
      </c>
      <c r="H10" s="22">
        <v>500000</v>
      </c>
      <c r="I10" s="19">
        <f>D10*G10</f>
      </c>
      <c r="J10" s="19">
        <f>D10*MIN(MAX(($D$2-E10)/(F10-E10),0),1)</f>
      </c>
      <c r="K10" s="19">
        <f>I10-H10</f>
      </c>
      <c r="L10" s="19">
        <f>I10-J10</f>
      </c>
      <c r="M10" s="23">
        <f>IF(H10=0,"—",I10/H10)</f>
      </c>
      <c r="N10" s="23">
        <f>IF(J10=0,"—",I10/J10)</f>
      </c>
      <c r="O10" s="19">
        <f>IF(H10=0,D10,D10/IF(H10=0,1,I10/H10))</f>
      </c>
    </row>
    <row r="11" ht="20" customHeight="1" spans="1:15" x14ac:dyDescent="0.25">
      <c r="A11" s="12">
        <v>8</v>
      </c>
      <c r="B11" s="12" t="s">
        <v>25</v>
      </c>
      <c r="C11" s="12">
        <v>2</v>
      </c>
      <c r="D11" s="13">
        <v>2800000</v>
      </c>
      <c r="E11" s="14">
        <v>46235</v>
      </c>
      <c r="F11" s="14">
        <v>46326</v>
      </c>
      <c r="G11" s="15">
        <v>0</v>
      </c>
      <c r="H11" s="16">
        <v>0</v>
      </c>
      <c r="I11" s="13">
        <f>D11*G11</f>
      </c>
      <c r="J11" s="13">
        <f>D11*MIN(MAX(($D$2-E11)/(F11-E11),0),1)</f>
      </c>
      <c r="K11" s="13">
        <f>I11-H11</f>
      </c>
      <c r="L11" s="13">
        <f>I11-J11</f>
      </c>
      <c r="M11" s="17">
        <f>IF(H11=0,"—",I11/H11)</f>
      </c>
      <c r="N11" s="17">
        <f>IF(J11=0,"—",I11/J11)</f>
      </c>
      <c r="O11" s="13">
        <f>IF(H11=0,D11,D11/IF(H11=0,1,I11/H11))</f>
      </c>
    </row>
    <row r="12" ht="20" customHeight="1" spans="1:15" x14ac:dyDescent="0.25">
      <c r="A12" s="12">
        <v>9</v>
      </c>
      <c r="B12" s="12" t="s">
        <v>26</v>
      </c>
      <c r="C12" s="12">
        <v>2</v>
      </c>
      <c r="D12" s="13">
        <v>1200000</v>
      </c>
      <c r="E12" s="14">
        <v>46327</v>
      </c>
      <c r="F12" s="14">
        <v>46371</v>
      </c>
      <c r="G12" s="15">
        <v>0</v>
      </c>
      <c r="H12" s="16">
        <v>0</v>
      </c>
      <c r="I12" s="13">
        <f>D12*G12</f>
      </c>
      <c r="J12" s="13">
        <f>D12*MIN(MAX(($D$2-E12)/(F12-E12),0),1)</f>
      </c>
      <c r="K12" s="13">
        <f>I12-H12</f>
      </c>
      <c r="L12" s="13">
        <f>I12-J12</f>
      </c>
      <c r="M12" s="17">
        <f>IF(H12=0,"—",I12/H12)</f>
      </c>
      <c r="N12" s="17">
        <f>IF(J12=0,"—",I12/J12)</f>
      </c>
      <c r="O12" s="13">
        <f>IF(H12=0,D12,D12/IF(H12=0,1,I12/H12))</f>
      </c>
    </row>
    <row r="13" ht="20" customHeight="1" spans="1:15" x14ac:dyDescent="0.25">
      <c r="A13" s="12">
        <v>10</v>
      </c>
      <c r="B13" s="12" t="s">
        <v>27</v>
      </c>
      <c r="C13" s="12">
        <v>2</v>
      </c>
      <c r="D13" s="13">
        <v>800000</v>
      </c>
      <c r="E13" s="14">
        <v>46372</v>
      </c>
      <c r="F13" s="14">
        <v>46387</v>
      </c>
      <c r="G13" s="15">
        <v>0</v>
      </c>
      <c r="H13" s="16">
        <v>0</v>
      </c>
      <c r="I13" s="13">
        <f>D13*G13</f>
      </c>
      <c r="J13" s="13">
        <f>D13*MIN(MAX(($D$2-E13)/(F13-E13),0),1)</f>
      </c>
      <c r="K13" s="13">
        <f>I13-H13</f>
      </c>
      <c r="L13" s="13">
        <f>I13-J13</f>
      </c>
      <c r="M13" s="17">
        <f>IF(H13=0,"—",I13/H13)</f>
      </c>
      <c r="N13" s="17">
        <f>IF(J13=0,"—",I13/J13)</f>
      </c>
      <c r="O13" s="13">
        <f>IF(H13=0,D13,D13/IF(H13=0,1,I13/H13))</f>
      </c>
    </row>
    <row r="15" ht="18" customHeight="1" spans="1:15" x14ac:dyDescent="0.25">
      <c r="A15" s="24" t="s">
        <v>28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</row>
  </sheetData>
  <mergeCells count="4">
    <mergeCell ref="A1:O1"/>
    <mergeCell ref="A2:C2"/>
    <mergeCell ref="E2:O2"/>
    <mergeCell ref="A15:O15"/>
  </mergeCells>
  <dataValidations count="2">
    <dataValidation type="decimal" showErrorMessage="1" errorTitle="Некорректное значение" error="Введите от 0 до 1 (например, 0.75 = 75%)" sqref="G10:G13">
      <formula1>0</formula1>
      <formula2>1</formula2>
    </dataValidation>
    <dataValidation type="decimal" showErrorMessage="1" errorTitle="Некорректное значение" error="Введите от 0 до 1 (например, 0.75 = 75%)" sqref="G4:G13">
      <formula1>0</formula1>
      <formula2>1</formula2>
    </dataValidation>
  </dataValidations>
  <pageMargins left="0.7" right="0.7" top="0.75" bottom="0.75" header="0.3" footer="0.3"/>
  <pageSetup paperSize="9" orientation="landscape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/>
  </sheetViews>
  <sheetFormatPr defaultRowHeight="15" outlineLevelRow="0" outlineLevelCol="0" x14ac:dyDescent="55"/>
  <cols>
    <col min="1" max="1" width="30" customWidth="1"/>
    <col min="2" max="3" width="18" customWidth="1"/>
  </cols>
  <sheetData>
    <row r="1" ht="20" customHeight="1" spans="1:3" x14ac:dyDescent="0.25">
      <c r="A1" s="25" t="s">
        <v>29</v>
      </c>
      <c r="B1" s="25"/>
      <c r="C1" s="25"/>
    </row>
    <row r="2" ht="20" customHeight="1" spans="1:3" x14ac:dyDescent="0.25">
      <c r="A2" t="s">
        <v>30</v>
      </c>
      <c r="B2" s="26" t="s">
        <v>31</v>
      </c>
      <c r="C2" t="s">
        <v>32</v>
      </c>
    </row>
    <row r="4" ht="20" customHeight="1" spans="1:3" x14ac:dyDescent="0.25">
      <c r="A4" s="25" t="s">
        <v>33</v>
      </c>
      <c r="B4" s="25"/>
      <c r="C4" s="25"/>
    </row>
    <row r="5" ht="20" customHeight="1" spans="1:3" x14ac:dyDescent="0.25">
      <c r="A5" s="27" t="s">
        <v>34</v>
      </c>
      <c r="B5" s="28">
        <f>'Задачи EVM'!D4</f>
      </c>
      <c r="C5" t="s">
        <v>32</v>
      </c>
    </row>
    <row r="6" ht="20" customHeight="1" spans="1:3" x14ac:dyDescent="0.25">
      <c r="A6" s="27" t="s">
        <v>35</v>
      </c>
      <c r="B6" s="28">
        <f>'Задачи EVM'!I4</f>
      </c>
      <c r="C6" t="s">
        <v>32</v>
      </c>
    </row>
    <row r="7" ht="20" customHeight="1" spans="1:3" x14ac:dyDescent="0.25">
      <c r="A7" s="27" t="s">
        <v>36</v>
      </c>
      <c r="B7" s="28">
        <f>'Задачи EVM'!H4</f>
      </c>
      <c r="C7" t="s">
        <v>32</v>
      </c>
    </row>
    <row r="8" ht="20" customHeight="1" spans="1:3" x14ac:dyDescent="0.25">
      <c r="A8" s="27" t="s">
        <v>37</v>
      </c>
      <c r="B8" s="28">
        <f>'Задачи EVM'!J4</f>
      </c>
      <c r="C8" t="s">
        <v>32</v>
      </c>
    </row>
    <row r="9" ht="20" customHeight="1" spans="1:3" x14ac:dyDescent="0.25">
      <c r="A9" s="29" t="s">
        <v>38</v>
      </c>
      <c r="B9" s="30">
        <f>'Задачи EVM'!K4</f>
      </c>
      <c r="C9" t="s">
        <v>32</v>
      </c>
    </row>
    <row r="10" ht="20" customHeight="1" spans="1:3" x14ac:dyDescent="0.25">
      <c r="A10" s="27" t="s">
        <v>39</v>
      </c>
      <c r="B10" s="31">
        <f>'Задачи EVM'!L4</f>
      </c>
      <c r="C10" t="s">
        <v>32</v>
      </c>
    </row>
    <row r="11" ht="20" customHeight="1" spans="1:3" x14ac:dyDescent="0.25">
      <c r="A11" s="27" t="s">
        <v>40</v>
      </c>
      <c r="B11" s="32">
        <f>'Задачи EVM'!M4</f>
      </c>
      <c r="C11" t="s">
        <v>32</v>
      </c>
    </row>
    <row r="12" ht="20" customHeight="1" spans="1:3" x14ac:dyDescent="0.25">
      <c r="A12" s="27" t="s">
        <v>41</v>
      </c>
      <c r="B12" s="32">
        <f>'Задачи EVM'!N4</f>
      </c>
      <c r="C12" t="s">
        <v>32</v>
      </c>
    </row>
    <row r="13" ht="20" customHeight="1" spans="1:3" x14ac:dyDescent="0.25">
      <c r="A13" s="27" t="s">
        <v>42</v>
      </c>
      <c r="B13" s="28">
        <f>'Задачи EVM'!O4</f>
      </c>
      <c r="C13" t="s">
        <v>32</v>
      </c>
    </row>
    <row r="15" ht="20" customHeight="1" spans="1:3" x14ac:dyDescent="0.25">
      <c r="A15" s="25" t="s">
        <v>43</v>
      </c>
      <c r="B15" s="25"/>
      <c r="C15" s="25"/>
    </row>
    <row r="16" spans="1:1" x14ac:dyDescent="0.25">
      <c r="A16" s="33" t="s">
        <v>44</v>
      </c>
    </row>
    <row r="17" spans="1:1" x14ac:dyDescent="0.25">
      <c r="A17" s="33" t="s">
        <v>45</v>
      </c>
    </row>
  </sheetData>
  <mergeCells count="3">
    <mergeCell ref="A1:C1"/>
    <mergeCell ref="A4:C4"/>
    <mergeCell ref="A15:C15"/>
  </mergeCells>
  <hyperlinks>
    <hyperlink ref="A16" r:id="rId1"/>
    <hyperlink ref="A17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"/>
  <sheetFormatPr defaultRowHeight="15" outlineLevelRow="0" outlineLevelCol="0" x14ac:dyDescent="55"/>
  <cols>
    <col min="1" max="1" width="80" customWidth="1"/>
  </cols>
  <sheetData>
    <row r="1" ht="24" customHeight="1" spans="1:1" x14ac:dyDescent="0.25">
      <c r="A1" s="34" t="s">
        <v>46</v>
      </c>
    </row>
    <row r="2" spans="1:1" x14ac:dyDescent="0.25">
      <c r="A2" s="35" t="s">
        <v>32</v>
      </c>
    </row>
    <row r="3" ht="20" customHeight="1" spans="1:1" x14ac:dyDescent="0.25">
      <c r="A3" s="36" t="s">
        <v>47</v>
      </c>
    </row>
    <row r="4" spans="1:1" x14ac:dyDescent="0.25">
      <c r="A4" s="35" t="s">
        <v>48</v>
      </c>
    </row>
    <row r="5" spans="1:1" x14ac:dyDescent="0.25">
      <c r="A5" s="35" t="s">
        <v>49</v>
      </c>
    </row>
    <row r="6" spans="1:1" x14ac:dyDescent="0.25">
      <c r="A6" s="35" t="s">
        <v>50</v>
      </c>
    </row>
    <row r="7" spans="1:1" x14ac:dyDescent="0.25">
      <c r="A7" s="35" t="s">
        <v>32</v>
      </c>
    </row>
    <row r="8" ht="20" customHeight="1" spans="1:1" x14ac:dyDescent="0.25">
      <c r="A8" s="36" t="s">
        <v>51</v>
      </c>
    </row>
    <row r="9" spans="1:1" x14ac:dyDescent="0.25">
      <c r="A9" s="35" t="s">
        <v>52</v>
      </c>
    </row>
    <row r="10" spans="1:1" x14ac:dyDescent="0.25">
      <c r="A10" s="35" t="s">
        <v>53</v>
      </c>
    </row>
    <row r="11" spans="1:1" x14ac:dyDescent="0.25">
      <c r="A11" s="35" t="s">
        <v>54</v>
      </c>
    </row>
    <row r="12" spans="1:1" x14ac:dyDescent="0.25">
      <c r="A12" s="35" t="s">
        <v>32</v>
      </c>
    </row>
    <row r="13" ht="20" customHeight="1" spans="1:1" x14ac:dyDescent="0.25">
      <c r="A13" s="36" t="s">
        <v>55</v>
      </c>
    </row>
    <row r="14" spans="1:1" x14ac:dyDescent="0.25">
      <c r="A14" s="35" t="s">
        <v>56</v>
      </c>
    </row>
    <row r="15" spans="1:1" x14ac:dyDescent="0.25">
      <c r="A15" s="35" t="s">
        <v>57</v>
      </c>
    </row>
    <row r="16" spans="1:1" x14ac:dyDescent="0.25">
      <c r="A16" s="35" t="s">
        <v>58</v>
      </c>
    </row>
    <row r="17" spans="1:1" x14ac:dyDescent="0.25">
      <c r="A17" s="35" t="s">
        <v>59</v>
      </c>
    </row>
    <row r="18" spans="1:1" x14ac:dyDescent="0.25">
      <c r="A18" s="35" t="s">
        <v>60</v>
      </c>
    </row>
    <row r="19" spans="1:1" x14ac:dyDescent="0.25">
      <c r="A19" s="35" t="s">
        <v>61</v>
      </c>
    </row>
    <row r="20" spans="1:1" x14ac:dyDescent="0.25">
      <c r="A20" s="35" t="s">
        <v>62</v>
      </c>
    </row>
    <row r="21" spans="1:1" x14ac:dyDescent="0.25">
      <c r="A21" s="35" t="s">
        <v>32</v>
      </c>
    </row>
    <row r="22" ht="20" customHeight="1" spans="1:1" x14ac:dyDescent="0.25">
      <c r="A22" s="36" t="s">
        <v>63</v>
      </c>
    </row>
    <row r="23" spans="1:1" x14ac:dyDescent="0.25">
      <c r="A23" s="37" t="s">
        <v>64</v>
      </c>
    </row>
    <row r="24" spans="1:1" x14ac:dyDescent="0.25">
      <c r="A24" s="35" t="s">
        <v>65</v>
      </c>
    </row>
    <row r="25" spans="1:1" x14ac:dyDescent="0.25">
      <c r="A25" s="37" t="s">
        <v>66</v>
      </c>
    </row>
    <row r="26" spans="1:1" x14ac:dyDescent="0.25">
      <c r="A26" s="35" t="s">
        <v>67</v>
      </c>
    </row>
    <row r="27" spans="1:1" x14ac:dyDescent="0.25">
      <c r="A27" s="37" t="s">
        <v>68</v>
      </c>
    </row>
    <row r="28" spans="1:1" x14ac:dyDescent="0.25">
      <c r="A28" s="35" t="s">
        <v>69</v>
      </c>
    </row>
    <row r="29" spans="1:1" x14ac:dyDescent="0.25">
      <c r="A29" s="37" t="s">
        <v>70</v>
      </c>
    </row>
    <row r="30" spans="1:1" x14ac:dyDescent="0.25">
      <c r="A30" s="35" t="s">
        <v>32</v>
      </c>
    </row>
    <row r="31" ht="20" customHeight="1" spans="1:1" x14ac:dyDescent="0.25">
      <c r="A31" s="36" t="s">
        <v>71</v>
      </c>
    </row>
    <row r="32" spans="1:1" x14ac:dyDescent="0.25">
      <c r="A32" s="35" t="s">
        <v>72</v>
      </c>
    </row>
    <row r="33" spans="1:1" x14ac:dyDescent="0.25">
      <c r="A33" s="35" t="s">
        <v>73</v>
      </c>
    </row>
    <row r="34" spans="1:1" x14ac:dyDescent="0.25">
      <c r="A34" s="35" t="s">
        <v>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Задачи EVM</vt:lpstr>
      <vt:lpstr>Сводка</vt:lpstr>
      <vt:lpstr>Инструкция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evanalysis.pro</dc:creator>
  <dc:title/>
  <dc:subject/>
  <dc:description/>
  <cp:keywords/>
  <cp:category/>
  <cp:lastModifiedBy>Unknown</cp:lastModifiedBy>
  <dcterms:created xsi:type="dcterms:W3CDTF">2026-09-01T00:00:00Z</dcterms:created>
  <dcterms:modified xsi:type="dcterms:W3CDTF">2026-09-01T00:00:00Z</dcterms:modified>
</cp:coreProperties>
</file>